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arutecki/Downloads/"/>
    </mc:Choice>
  </mc:AlternateContent>
  <xr:revisionPtr revIDLastSave="0" documentId="8_{844CE49E-1F25-724A-8BC2-9A5DFF93D8F7}" xr6:coauthVersionLast="47" xr6:coauthVersionMax="47" xr10:uidLastSave="{00000000-0000-0000-0000-000000000000}"/>
  <bookViews>
    <workbookView xWindow="0" yWindow="680" windowWidth="29040" windowHeight="15720" xr2:uid="{4B90F9A4-6981-4EFA-9527-5B88A94C8D67}"/>
  </bookViews>
  <sheets>
    <sheet name="Grant Summary" sheetId="1" r:id="rId1"/>
  </sheets>
  <definedNames>
    <definedName name="_xlnm.Print_Area" localSheetId="0">'Grant Summary'!$A$2:$X$56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6" i="1" l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V45" i="1"/>
  <c r="U45" i="1"/>
  <c r="V43" i="1"/>
  <c r="U43" i="1"/>
  <c r="V42" i="1"/>
  <c r="U42" i="1"/>
  <c r="V25" i="1"/>
  <c r="U25" i="1"/>
  <c r="C24" i="1"/>
  <c r="C48" i="1"/>
  <c r="D48" i="1"/>
  <c r="V46" i="1"/>
  <c r="U46" i="1"/>
  <c r="V44" i="1"/>
  <c r="U44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3" i="1"/>
  <c r="U23" i="1"/>
  <c r="V22" i="1"/>
  <c r="U22" i="1"/>
  <c r="V21" i="1"/>
  <c r="U21" i="1"/>
  <c r="V20" i="1"/>
  <c r="V19" i="1"/>
  <c r="U19" i="1"/>
  <c r="V18" i="1"/>
  <c r="U18" i="1"/>
  <c r="V17" i="1"/>
  <c r="U17" i="1"/>
  <c r="V16" i="1"/>
  <c r="U16" i="1"/>
  <c r="V15" i="1"/>
  <c r="U15" i="1"/>
  <c r="V14" i="1"/>
  <c r="U14" i="1"/>
  <c r="U13" i="1"/>
  <c r="V12" i="1"/>
  <c r="U12" i="1"/>
  <c r="V11" i="1"/>
  <c r="U11" i="1"/>
  <c r="V10" i="1"/>
  <c r="U10" i="1"/>
  <c r="V9" i="1"/>
  <c r="U9" i="1"/>
  <c r="V8" i="1"/>
  <c r="U8" i="1"/>
  <c r="I48" i="1" l="1"/>
  <c r="L48" i="1"/>
  <c r="O48" i="1"/>
  <c r="P48" i="1"/>
  <c r="R48" i="1"/>
  <c r="S48" i="1"/>
  <c r="M33" i="1"/>
  <c r="J24" i="1"/>
  <c r="G13" i="1"/>
  <c r="V13" i="1" s="1"/>
  <c r="J48" i="1" l="1"/>
  <c r="V24" i="1"/>
  <c r="M48" i="1"/>
  <c r="V33" i="1"/>
  <c r="G48" i="1"/>
  <c r="V48" i="1"/>
  <c r="L50" i="1"/>
  <c r="X50" i="1" l="1"/>
  <c r="R54" i="1" l="1"/>
  <c r="O54" i="1"/>
  <c r="L51" i="1" s="1"/>
  <c r="X52" i="1"/>
  <c r="F24" i="1"/>
  <c r="U24" i="1" s="1"/>
  <c r="L54" i="1" l="1"/>
  <c r="I51" i="1" s="1"/>
  <c r="I54" i="1" s="1"/>
  <c r="F51" i="1" s="1"/>
  <c r="F20" i="1"/>
  <c r="U20" i="1" s="1"/>
  <c r="X48" i="1" l="1"/>
  <c r="U48" i="1"/>
  <c r="F48" i="1"/>
  <c r="F54" i="1" s="1"/>
  <c r="C51" i="1" s="1"/>
  <c r="C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Gayle Starbard</author>
  </authors>
  <commentList>
    <comment ref="O52" authorId="0" shapeId="0" xr:uid="{D94A4D43-22F9-411F-91FC-89EA6CD950F8}">
      <text>
        <r>
          <rPr>
            <b/>
            <sz val="9"/>
            <color indexed="81"/>
            <rFont val="Tahoma"/>
            <family val="2"/>
          </rPr>
          <t>Gayle Starbard:</t>
        </r>
        <r>
          <rPr>
            <sz val="9"/>
            <color indexed="81"/>
            <rFont val="Tahoma"/>
            <family val="2"/>
          </rPr>
          <t xml:space="preserve">
NCADD unspent grant funds from 2017
</t>
        </r>
      </text>
    </comment>
  </commentList>
</comments>
</file>

<file path=xl/sharedStrings.xml><?xml version="1.0" encoding="utf-8"?>
<sst xmlns="http://schemas.openxmlformats.org/spreadsheetml/2006/main" count="64" uniqueCount="52">
  <si>
    <t>Alaska Legal Services</t>
  </si>
  <si>
    <t>AWARE</t>
  </si>
  <si>
    <t xml:space="preserve">Douglas Community United Meth </t>
  </si>
  <si>
    <t>Gastineau Human Services</t>
  </si>
  <si>
    <t>JCF Operating</t>
  </si>
  <si>
    <t>Big Brothers Big Sisters</t>
  </si>
  <si>
    <t>CCTHITA</t>
  </si>
  <si>
    <t>Disability Law Center</t>
  </si>
  <si>
    <t>Family Promise of Juneau</t>
  </si>
  <si>
    <t>Juneau Family Birth Center</t>
  </si>
  <si>
    <t>NAMI - Juneau</t>
  </si>
  <si>
    <t>Polaris House</t>
  </si>
  <si>
    <t>SAIL</t>
  </si>
  <si>
    <t>SERRC</t>
  </si>
  <si>
    <t>Total</t>
  </si>
  <si>
    <t>Catholic Community Service</t>
  </si>
  <si>
    <t>Alaskan AIDS Assistance Association</t>
  </si>
  <si>
    <t>Facing Foster Care Alaska</t>
  </si>
  <si>
    <t>JCCM - Glory Hall</t>
  </si>
  <si>
    <t>Juneau Youth Services</t>
  </si>
  <si>
    <t>Juneau Housing First Collaborative</t>
  </si>
  <si>
    <t>Haven House</t>
  </si>
  <si>
    <t>St. Vincent de Paul</t>
  </si>
  <si>
    <t>Juneau School District</t>
  </si>
  <si>
    <t>Carryover to future years</t>
  </si>
  <si>
    <t>CBJ Annual Funding</t>
  </si>
  <si>
    <t>NCADD</t>
  </si>
  <si>
    <t>Refund - NCADD</t>
  </si>
  <si>
    <t>Carryover from prior years</t>
  </si>
  <si>
    <t>Grantee</t>
  </si>
  <si>
    <t>Alaska Development Corp</t>
  </si>
  <si>
    <t>Resurrection Lutheran Church - JUMPP</t>
  </si>
  <si>
    <t>JAMHI Health &amp; Wellness</t>
  </si>
  <si>
    <t>Special funding to JCCM - Glory Hall</t>
  </si>
  <si>
    <t>MHSA Community Plan</t>
  </si>
  <si>
    <t>CBJ</t>
  </si>
  <si>
    <t>Hope</t>
  </si>
  <si>
    <t>Combined Total</t>
  </si>
  <si>
    <t>CBJ - Zach Gordon Youth Center</t>
  </si>
  <si>
    <t>Juneau Police Department</t>
  </si>
  <si>
    <t>Zach Gordon Youth Center</t>
  </si>
  <si>
    <t>Bartlett Regional Hospital</t>
  </si>
  <si>
    <t>Northern Light UM Church - JUMPP</t>
  </si>
  <si>
    <t>Assoc for Education Young Children</t>
  </si>
  <si>
    <t>Eagle River Methodist Church</t>
  </si>
  <si>
    <t xml:space="preserve">SUMMARY OF CBJ &amp; JUNEAU HOPE ENDOWMENT FUND GRANTS </t>
  </si>
  <si>
    <t>JUNEAU COMMUNITY FOUNDATION</t>
  </si>
  <si>
    <t>FOR YEARS 2017 - 2022</t>
  </si>
  <si>
    <t>Goldbelt Heritage Foundation</t>
  </si>
  <si>
    <t>United Human Services</t>
  </si>
  <si>
    <t>Sheiyi Xaat Hit Youth Shelter</t>
  </si>
  <si>
    <t>Southeast Alaska Food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</si>
</sst>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Segoe UI Semibold"/>
      <family val="2"/>
    </font>
    <font>
      <sz val="11"/>
      <color theme="1"/>
      <name val="Verdana"/>
      <family val="2"/>
    </font>
    <font>
      <sz val="11"/>
      <color theme="1"/>
      <name val="Segoe UI Semibold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0" xfId="0" applyFont="1"/>
    <xf numFmtId="43" fontId="1" fillId="0" borderId="0" xfId="0" applyNumberFormat="1" applyFont="1"/>
    <xf numFmtId="43" fontId="1" fillId="0" borderId="1" xfId="0" applyNumberFormat="1" applyFont="1" applyBorder="1"/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AFC2-B149-4ABB-B564-B052B4AD9FB2}">
  <sheetPr>
    <pageSetUpPr autoPageBreaks="0"/>
  </sheetPr>
  <dimension ref="A1:X60"/>
  <sheetViews>
    <sheetView showGridLines="0"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60" sqref="A60"/>
    </sheetView>
  </sheetViews>
  <sheetFormatPr baseColWidth="10" defaultColWidth="9" defaultRowHeight="16" x14ac:dyDescent="0.2"/>
  <cols>
    <col min="1" max="1" width="35.83203125" style="1" customWidth="1"/>
    <col min="2" max="2" width="1.6640625" style="1" customWidth="1"/>
    <col min="3" max="4" width="12.6640625" style="2" customWidth="1"/>
    <col min="5" max="5" width="1.6640625" style="1" customWidth="1"/>
    <col min="6" max="7" width="12.6640625" style="2" customWidth="1"/>
    <col min="8" max="8" width="1.6640625" style="1" customWidth="1"/>
    <col min="9" max="10" width="12.6640625" style="3" customWidth="1"/>
    <col min="11" max="11" width="1.6640625" style="1" customWidth="1"/>
    <col min="12" max="13" width="12.6640625" style="1" customWidth="1"/>
    <col min="14" max="14" width="1.6640625" style="1" customWidth="1"/>
    <col min="15" max="16" width="12.6640625" style="1" customWidth="1"/>
    <col min="17" max="17" width="1.6640625" style="1" customWidth="1"/>
    <col min="18" max="19" width="12.6640625" style="1" customWidth="1"/>
    <col min="20" max="20" width="1.6640625" style="1" customWidth="1"/>
    <col min="21" max="22" width="12.6640625" style="1" customWidth="1"/>
    <col min="23" max="23" width="1.6640625" style="1" customWidth="1"/>
    <col min="24" max="24" width="14.6640625" style="1" bestFit="1" customWidth="1"/>
    <col min="25" max="25" width="2.6640625" style="1" customWidth="1"/>
    <col min="26" max="16384" width="9" style="1"/>
  </cols>
  <sheetData>
    <row r="1" spans="1:24" s="4" customFormat="1" x14ac:dyDescent="0.2">
      <c r="A1" s="4" t="s">
        <v>46</v>
      </c>
    </row>
    <row r="2" spans="1:24" x14ac:dyDescent="0.2">
      <c r="A2" s="4" t="s">
        <v>45</v>
      </c>
    </row>
    <row r="3" spans="1:24" x14ac:dyDescent="0.2">
      <c r="A3" s="4" t="s">
        <v>47</v>
      </c>
    </row>
    <row r="5" spans="1:24" s="6" customFormat="1" x14ac:dyDescent="0.25">
      <c r="C5" s="15">
        <v>2022</v>
      </c>
      <c r="D5" s="15"/>
      <c r="F5" s="15">
        <v>2021</v>
      </c>
      <c r="G5" s="15"/>
      <c r="I5" s="15">
        <v>2020</v>
      </c>
      <c r="J5" s="15"/>
      <c r="L5" s="15">
        <v>2019</v>
      </c>
      <c r="M5" s="15"/>
      <c r="O5" s="15">
        <v>2018</v>
      </c>
      <c r="P5" s="15"/>
      <c r="R5" s="15">
        <v>2017</v>
      </c>
      <c r="S5" s="15"/>
      <c r="U5" s="15" t="s">
        <v>14</v>
      </c>
      <c r="V5" s="15"/>
      <c r="X5" s="16" t="s">
        <v>37</v>
      </c>
    </row>
    <row r="6" spans="1:24" s="14" customFormat="1" x14ac:dyDescent="0.25">
      <c r="A6" s="11" t="s">
        <v>29</v>
      </c>
      <c r="B6" s="12"/>
      <c r="C6" s="11" t="s">
        <v>35</v>
      </c>
      <c r="D6" s="13" t="s">
        <v>36</v>
      </c>
      <c r="E6" s="12"/>
      <c r="F6" s="11" t="s">
        <v>35</v>
      </c>
      <c r="G6" s="13" t="s">
        <v>36</v>
      </c>
      <c r="H6" s="12"/>
      <c r="I6" s="11" t="s">
        <v>35</v>
      </c>
      <c r="J6" s="13" t="s">
        <v>36</v>
      </c>
      <c r="K6" s="12"/>
      <c r="L6" s="11" t="s">
        <v>35</v>
      </c>
      <c r="M6" s="13" t="s">
        <v>36</v>
      </c>
      <c r="N6" s="12"/>
      <c r="O6" s="11" t="s">
        <v>35</v>
      </c>
      <c r="P6" s="13" t="s">
        <v>36</v>
      </c>
      <c r="Q6" s="12"/>
      <c r="R6" s="11" t="s">
        <v>35</v>
      </c>
      <c r="S6" s="13" t="s">
        <v>36</v>
      </c>
      <c r="T6" s="12"/>
      <c r="U6" s="11" t="s">
        <v>35</v>
      </c>
      <c r="V6" s="13" t="s">
        <v>36</v>
      </c>
      <c r="W6" s="12"/>
      <c r="X6" s="17"/>
    </row>
    <row r="7" spans="1:24" ht="6.75" customHeight="1" x14ac:dyDescent="0.2"/>
    <row r="8" spans="1:24" s="6" customFormat="1" x14ac:dyDescent="0.25">
      <c r="A8" s="6" t="s">
        <v>4</v>
      </c>
      <c r="C8" s="7">
        <v>50000</v>
      </c>
      <c r="D8" s="7"/>
      <c r="F8" s="7">
        <v>30000</v>
      </c>
      <c r="G8" s="7">
        <v>0</v>
      </c>
      <c r="I8" s="7">
        <v>30000</v>
      </c>
      <c r="J8" s="7">
        <v>0</v>
      </c>
      <c r="L8" s="7">
        <v>30000</v>
      </c>
      <c r="M8" s="7">
        <v>0</v>
      </c>
      <c r="O8" s="7">
        <v>30000</v>
      </c>
      <c r="P8" s="7">
        <v>0</v>
      </c>
      <c r="R8" s="7">
        <v>25000</v>
      </c>
      <c r="S8" s="7">
        <v>0</v>
      </c>
      <c r="U8" s="7">
        <f>C8+F8+I8+L8+O8+R8</f>
        <v>195000</v>
      </c>
      <c r="V8" s="7">
        <f>D8+G8+J8+M8+P8+S8</f>
        <v>0</v>
      </c>
      <c r="X8" s="7">
        <f>SUM(C8:T8)</f>
        <v>195000</v>
      </c>
    </row>
    <row r="9" spans="1:24" s="6" customFormat="1" x14ac:dyDescent="0.25">
      <c r="A9" s="6" t="s">
        <v>30</v>
      </c>
      <c r="C9" s="7">
        <v>0</v>
      </c>
      <c r="D9" s="7">
        <v>0</v>
      </c>
      <c r="F9" s="7">
        <v>0</v>
      </c>
      <c r="G9" s="7">
        <v>0</v>
      </c>
      <c r="I9" s="7">
        <v>0</v>
      </c>
      <c r="J9" s="7">
        <v>0</v>
      </c>
      <c r="L9" s="7">
        <v>5260</v>
      </c>
      <c r="M9" s="7">
        <v>5000</v>
      </c>
      <c r="O9" s="7">
        <v>0</v>
      </c>
      <c r="P9" s="7">
        <v>4500</v>
      </c>
      <c r="R9" s="7">
        <v>0</v>
      </c>
      <c r="S9" s="7">
        <v>0</v>
      </c>
      <c r="U9" s="7">
        <f t="shared" ref="U9:U46" si="0">C9+F9+I9+L9+O9+R9</f>
        <v>5260</v>
      </c>
      <c r="V9" s="7">
        <f t="shared" ref="V9:V46" si="1">D9+G9+J9+M9+P9+S9</f>
        <v>9500</v>
      </c>
      <c r="X9" s="7">
        <f t="shared" ref="X9:X46" si="2">SUM(C9:T9)</f>
        <v>14760</v>
      </c>
    </row>
    <row r="10" spans="1:24" s="6" customFormat="1" x14ac:dyDescent="0.25">
      <c r="A10" s="6" t="s">
        <v>0</v>
      </c>
      <c r="C10" s="7">
        <v>19000</v>
      </c>
      <c r="D10" s="7">
        <v>78000</v>
      </c>
      <c r="F10" s="7">
        <v>0</v>
      </c>
      <c r="G10" s="7">
        <v>78000</v>
      </c>
      <c r="I10" s="7">
        <v>75868.210000000006</v>
      </c>
      <c r="J10" s="7">
        <v>0</v>
      </c>
      <c r="L10" s="7">
        <v>0</v>
      </c>
      <c r="M10" s="7">
        <v>70138</v>
      </c>
      <c r="O10" s="7">
        <v>7500</v>
      </c>
      <c r="P10" s="7">
        <v>50000</v>
      </c>
      <c r="R10" s="7">
        <v>0</v>
      </c>
      <c r="S10" s="7">
        <v>35000</v>
      </c>
      <c r="U10" s="7">
        <f t="shared" si="0"/>
        <v>102368.21</v>
      </c>
      <c r="V10" s="7">
        <f t="shared" si="1"/>
        <v>311138</v>
      </c>
      <c r="X10" s="7">
        <f t="shared" si="2"/>
        <v>413506.21</v>
      </c>
    </row>
    <row r="11" spans="1:24" s="6" customFormat="1" x14ac:dyDescent="0.25">
      <c r="A11" s="6" t="s">
        <v>16</v>
      </c>
      <c r="C11" s="7">
        <v>21000</v>
      </c>
      <c r="D11" s="7">
        <v>0</v>
      </c>
      <c r="F11" s="7">
        <v>15000</v>
      </c>
      <c r="G11" s="7">
        <v>0</v>
      </c>
      <c r="I11" s="7">
        <v>0</v>
      </c>
      <c r="J11" s="7">
        <v>15000</v>
      </c>
      <c r="L11" s="7">
        <v>0</v>
      </c>
      <c r="M11" s="7">
        <v>15000</v>
      </c>
      <c r="O11" s="7">
        <v>0</v>
      </c>
      <c r="P11" s="7">
        <v>0</v>
      </c>
      <c r="R11" s="7">
        <v>0</v>
      </c>
      <c r="S11" s="7"/>
      <c r="U11" s="7">
        <f t="shared" si="0"/>
        <v>36000</v>
      </c>
      <c r="V11" s="7">
        <f t="shared" si="1"/>
        <v>30000</v>
      </c>
      <c r="X11" s="7">
        <f t="shared" si="2"/>
        <v>66000</v>
      </c>
    </row>
    <row r="12" spans="1:24" s="6" customFormat="1" x14ac:dyDescent="0.25">
      <c r="A12" s="6" t="s">
        <v>43</v>
      </c>
      <c r="C12" s="7">
        <v>0</v>
      </c>
      <c r="D12" s="7">
        <v>0</v>
      </c>
      <c r="F12" s="7">
        <v>0</v>
      </c>
      <c r="G12" s="7">
        <v>0</v>
      </c>
      <c r="I12" s="7">
        <v>0</v>
      </c>
      <c r="J12" s="7">
        <v>0</v>
      </c>
      <c r="L12" s="7">
        <v>0</v>
      </c>
      <c r="M12" s="7">
        <v>0</v>
      </c>
      <c r="O12" s="7">
        <v>0</v>
      </c>
      <c r="P12" s="7">
        <v>0</v>
      </c>
      <c r="R12" s="7">
        <v>0</v>
      </c>
      <c r="S12" s="7">
        <v>70000</v>
      </c>
      <c r="U12" s="7">
        <f t="shared" si="0"/>
        <v>0</v>
      </c>
      <c r="V12" s="7">
        <f t="shared" si="1"/>
        <v>70000</v>
      </c>
      <c r="X12" s="7">
        <f t="shared" si="2"/>
        <v>70000</v>
      </c>
    </row>
    <row r="13" spans="1:24" s="6" customFormat="1" x14ac:dyDescent="0.25">
      <c r="A13" s="6" t="s">
        <v>1</v>
      </c>
      <c r="C13" s="7">
        <v>58750</v>
      </c>
      <c r="D13" s="7">
        <v>0</v>
      </c>
      <c r="F13" s="7">
        <v>0</v>
      </c>
      <c r="G13" s="7">
        <f>80000+30000</f>
        <v>110000</v>
      </c>
      <c r="I13" s="7">
        <v>30000</v>
      </c>
      <c r="J13" s="7">
        <v>50000</v>
      </c>
      <c r="L13" s="7">
        <v>40000</v>
      </c>
      <c r="M13" s="7">
        <v>40000</v>
      </c>
      <c r="O13" s="7">
        <v>20000</v>
      </c>
      <c r="P13" s="7">
        <v>60000</v>
      </c>
      <c r="R13" s="7">
        <v>0</v>
      </c>
      <c r="S13" s="7">
        <v>115830</v>
      </c>
      <c r="U13" s="7">
        <f t="shared" si="0"/>
        <v>148750</v>
      </c>
      <c r="V13" s="7">
        <f t="shared" si="1"/>
        <v>375830</v>
      </c>
      <c r="X13" s="7">
        <f t="shared" si="2"/>
        <v>524580</v>
      </c>
    </row>
    <row r="14" spans="1:24" s="6" customFormat="1" x14ac:dyDescent="0.25">
      <c r="A14" s="6" t="s">
        <v>41</v>
      </c>
      <c r="C14" s="7">
        <v>0</v>
      </c>
      <c r="D14" s="7">
        <v>200000</v>
      </c>
      <c r="F14" s="7">
        <v>0</v>
      </c>
      <c r="G14" s="7">
        <v>210000</v>
      </c>
      <c r="I14" s="7">
        <v>0</v>
      </c>
      <c r="J14" s="7">
        <v>204785.37</v>
      </c>
      <c r="L14" s="7">
        <v>0</v>
      </c>
      <c r="M14" s="7">
        <v>0</v>
      </c>
      <c r="O14" s="7">
        <v>0</v>
      </c>
      <c r="P14" s="7">
        <v>0</v>
      </c>
      <c r="R14" s="7"/>
      <c r="S14" s="7">
        <v>0</v>
      </c>
      <c r="U14" s="7">
        <f t="shared" si="0"/>
        <v>0</v>
      </c>
      <c r="V14" s="7">
        <f t="shared" si="1"/>
        <v>614785.37</v>
      </c>
      <c r="X14" s="7">
        <f t="shared" si="2"/>
        <v>614785.37</v>
      </c>
    </row>
    <row r="15" spans="1:24" s="6" customFormat="1" x14ac:dyDescent="0.25">
      <c r="A15" s="6" t="s">
        <v>5</v>
      </c>
      <c r="C15" s="7">
        <v>10000</v>
      </c>
      <c r="D15" s="7">
        <v>0</v>
      </c>
      <c r="F15" s="7">
        <v>15000</v>
      </c>
      <c r="G15" s="7">
        <v>0</v>
      </c>
      <c r="I15" s="7">
        <v>25000</v>
      </c>
      <c r="J15" s="7">
        <v>0</v>
      </c>
      <c r="L15" s="7">
        <v>35000</v>
      </c>
      <c r="M15" s="7">
        <v>0</v>
      </c>
      <c r="O15" s="7">
        <v>35000</v>
      </c>
      <c r="P15" s="7">
        <v>0</v>
      </c>
      <c r="R15" s="7">
        <v>30000</v>
      </c>
      <c r="S15" s="7">
        <v>0</v>
      </c>
      <c r="U15" s="7">
        <f t="shared" si="0"/>
        <v>150000</v>
      </c>
      <c r="V15" s="7">
        <f t="shared" si="1"/>
        <v>0</v>
      </c>
      <c r="X15" s="7">
        <f t="shared" si="2"/>
        <v>150000</v>
      </c>
    </row>
    <row r="16" spans="1:24" s="6" customFormat="1" x14ac:dyDescent="0.25">
      <c r="A16" s="6" t="s">
        <v>15</v>
      </c>
      <c r="C16" s="7">
        <v>44000</v>
      </c>
      <c r="D16" s="7">
        <v>199241</v>
      </c>
      <c r="F16" s="7">
        <v>109881</v>
      </c>
      <c r="G16" s="7">
        <v>85000</v>
      </c>
      <c r="I16" s="7">
        <v>182140.05</v>
      </c>
      <c r="J16" s="7">
        <v>13850</v>
      </c>
      <c r="L16" s="7">
        <v>85000</v>
      </c>
      <c r="M16" s="7">
        <v>115981</v>
      </c>
      <c r="O16" s="7">
        <v>119400</v>
      </c>
      <c r="P16" s="7">
        <v>99951</v>
      </c>
      <c r="R16" s="7">
        <v>90000</v>
      </c>
      <c r="S16" s="7">
        <v>150000</v>
      </c>
      <c r="U16" s="7">
        <f t="shared" si="0"/>
        <v>630421.05000000005</v>
      </c>
      <c r="V16" s="7">
        <f t="shared" si="1"/>
        <v>664023</v>
      </c>
      <c r="X16" s="7">
        <f t="shared" si="2"/>
        <v>1294444.05</v>
      </c>
    </row>
    <row r="17" spans="1:24" s="6" customFormat="1" x14ac:dyDescent="0.25">
      <c r="A17" s="6" t="s">
        <v>6</v>
      </c>
      <c r="C17" s="7">
        <v>0</v>
      </c>
      <c r="D17" s="7">
        <v>0</v>
      </c>
      <c r="F17" s="7">
        <v>50000</v>
      </c>
      <c r="G17" s="7">
        <v>0</v>
      </c>
      <c r="I17" s="7">
        <v>0</v>
      </c>
      <c r="J17" s="7">
        <v>0</v>
      </c>
      <c r="L17" s="7">
        <v>0</v>
      </c>
      <c r="M17" s="7">
        <v>0</v>
      </c>
      <c r="O17" s="7">
        <v>0</v>
      </c>
      <c r="P17" s="7">
        <v>0</v>
      </c>
      <c r="R17" s="7">
        <v>0</v>
      </c>
      <c r="S17" s="7">
        <v>0</v>
      </c>
      <c r="U17" s="7">
        <f t="shared" si="0"/>
        <v>50000</v>
      </c>
      <c r="V17" s="7">
        <f t="shared" si="1"/>
        <v>0</v>
      </c>
      <c r="X17" s="7">
        <f t="shared" si="2"/>
        <v>50000</v>
      </c>
    </row>
    <row r="18" spans="1:24" s="6" customFormat="1" x14ac:dyDescent="0.25">
      <c r="A18" s="6" t="s">
        <v>38</v>
      </c>
      <c r="C18" s="7">
        <v>0</v>
      </c>
      <c r="D18" s="7">
        <v>15000</v>
      </c>
      <c r="F18" s="7">
        <v>0</v>
      </c>
      <c r="G18" s="7">
        <v>150000</v>
      </c>
      <c r="I18" s="7">
        <v>0</v>
      </c>
      <c r="J18" s="7">
        <v>0</v>
      </c>
      <c r="L18" s="7">
        <v>0</v>
      </c>
      <c r="M18" s="7">
        <v>0</v>
      </c>
      <c r="O18" s="7">
        <v>0</v>
      </c>
      <c r="P18" s="7">
        <v>0</v>
      </c>
      <c r="R18" s="7"/>
      <c r="S18" s="7">
        <v>0</v>
      </c>
      <c r="U18" s="7">
        <f t="shared" si="0"/>
        <v>0</v>
      </c>
      <c r="V18" s="7">
        <f t="shared" si="1"/>
        <v>165000</v>
      </c>
      <c r="X18" s="7">
        <f t="shared" si="2"/>
        <v>165000</v>
      </c>
    </row>
    <row r="19" spans="1:24" s="6" customFormat="1" x14ac:dyDescent="0.25">
      <c r="A19" s="6" t="s">
        <v>7</v>
      </c>
      <c r="C19" s="7">
        <v>68000</v>
      </c>
      <c r="D19" s="7">
        <v>0</v>
      </c>
      <c r="F19" s="7">
        <v>35000</v>
      </c>
      <c r="G19" s="7">
        <v>0</v>
      </c>
      <c r="I19" s="7">
        <v>45000</v>
      </c>
      <c r="J19" s="7">
        <v>0</v>
      </c>
      <c r="L19" s="7">
        <v>0</v>
      </c>
      <c r="M19" s="7">
        <v>50000</v>
      </c>
      <c r="O19" s="7">
        <v>0</v>
      </c>
      <c r="P19" s="7">
        <v>80000</v>
      </c>
      <c r="R19" s="7">
        <v>0</v>
      </c>
      <c r="S19" s="7">
        <v>0</v>
      </c>
      <c r="U19" s="7">
        <f t="shared" si="0"/>
        <v>148000</v>
      </c>
      <c r="V19" s="7">
        <f t="shared" si="1"/>
        <v>130000</v>
      </c>
      <c r="X19" s="7">
        <f t="shared" si="2"/>
        <v>278000</v>
      </c>
    </row>
    <row r="20" spans="1:24" s="6" customFormat="1" x14ac:dyDescent="0.25">
      <c r="A20" s="6" t="s">
        <v>2</v>
      </c>
      <c r="C20" s="7">
        <v>20000</v>
      </c>
      <c r="D20" s="7">
        <v>0</v>
      </c>
      <c r="F20" s="7">
        <f>3723+1785</f>
        <v>5508</v>
      </c>
      <c r="G20" s="7">
        <v>12436</v>
      </c>
      <c r="I20" s="7">
        <v>0</v>
      </c>
      <c r="J20" s="7">
        <v>25000</v>
      </c>
      <c r="L20" s="7">
        <v>25000</v>
      </c>
      <c r="M20" s="7">
        <v>0</v>
      </c>
      <c r="O20" s="7">
        <v>25000</v>
      </c>
      <c r="P20" s="7">
        <v>0</v>
      </c>
      <c r="R20" s="7">
        <v>0</v>
      </c>
      <c r="S20" s="7">
        <v>30000</v>
      </c>
      <c r="U20" s="7">
        <f t="shared" si="0"/>
        <v>75508</v>
      </c>
      <c r="V20" s="7">
        <f t="shared" si="1"/>
        <v>67436</v>
      </c>
      <c r="X20" s="7">
        <f t="shared" si="2"/>
        <v>142944</v>
      </c>
    </row>
    <row r="21" spans="1:24" s="6" customFormat="1" x14ac:dyDescent="0.25">
      <c r="A21" s="6" t="s">
        <v>44</v>
      </c>
      <c r="C21" s="7">
        <v>0</v>
      </c>
      <c r="D21" s="7">
        <v>0</v>
      </c>
      <c r="F21" s="7">
        <v>0</v>
      </c>
      <c r="G21" s="7">
        <v>0</v>
      </c>
      <c r="I21" s="7">
        <v>0</v>
      </c>
      <c r="J21" s="7">
        <v>0</v>
      </c>
      <c r="L21" s="7">
        <v>0</v>
      </c>
      <c r="M21" s="7">
        <v>0</v>
      </c>
      <c r="O21" s="7">
        <v>0</v>
      </c>
      <c r="P21" s="7">
        <v>0</v>
      </c>
      <c r="R21" s="7">
        <v>0</v>
      </c>
      <c r="S21" s="7">
        <v>10000</v>
      </c>
      <c r="U21" s="7">
        <f t="shared" si="0"/>
        <v>0</v>
      </c>
      <c r="V21" s="7">
        <f t="shared" si="1"/>
        <v>10000</v>
      </c>
      <c r="X21" s="7">
        <f t="shared" si="2"/>
        <v>10000</v>
      </c>
    </row>
    <row r="22" spans="1:24" s="6" customFormat="1" x14ac:dyDescent="0.25">
      <c r="A22" s="6" t="s">
        <v>17</v>
      </c>
      <c r="C22" s="7">
        <v>0</v>
      </c>
      <c r="D22" s="7">
        <v>5000</v>
      </c>
      <c r="F22" s="7">
        <v>5000</v>
      </c>
      <c r="G22" s="7">
        <v>0</v>
      </c>
      <c r="I22" s="7">
        <v>5500</v>
      </c>
      <c r="J22" s="7">
        <v>0</v>
      </c>
      <c r="L22" s="7">
        <v>5000</v>
      </c>
      <c r="M22" s="7">
        <v>0</v>
      </c>
      <c r="O22" s="7">
        <v>0</v>
      </c>
      <c r="P22" s="7">
        <v>5000</v>
      </c>
      <c r="R22" s="7">
        <v>0</v>
      </c>
      <c r="S22" s="7">
        <v>0</v>
      </c>
      <c r="U22" s="7">
        <f t="shared" si="0"/>
        <v>15500</v>
      </c>
      <c r="V22" s="7">
        <f t="shared" si="1"/>
        <v>10000</v>
      </c>
      <c r="X22" s="7">
        <f t="shared" si="2"/>
        <v>25500</v>
      </c>
    </row>
    <row r="23" spans="1:24" s="6" customFormat="1" x14ac:dyDescent="0.25">
      <c r="A23" s="6" t="s">
        <v>8</v>
      </c>
      <c r="C23" s="7">
        <v>22000</v>
      </c>
      <c r="D23" s="7">
        <v>0</v>
      </c>
      <c r="F23" s="7">
        <v>15000</v>
      </c>
      <c r="G23" s="7">
        <v>0</v>
      </c>
      <c r="I23" s="7">
        <v>15000</v>
      </c>
      <c r="J23" s="7">
        <v>0</v>
      </c>
      <c r="L23" s="7">
        <v>15000</v>
      </c>
      <c r="M23" s="7">
        <v>0</v>
      </c>
      <c r="O23" s="7">
        <v>0</v>
      </c>
      <c r="P23" s="7">
        <v>5000</v>
      </c>
      <c r="R23" s="7">
        <v>0</v>
      </c>
      <c r="S23" s="7">
        <v>0</v>
      </c>
      <c r="U23" s="7">
        <f t="shared" si="0"/>
        <v>67000</v>
      </c>
      <c r="V23" s="7">
        <f t="shared" si="1"/>
        <v>5000</v>
      </c>
      <c r="X23" s="7">
        <f t="shared" si="2"/>
        <v>72000</v>
      </c>
    </row>
    <row r="24" spans="1:24" s="6" customFormat="1" x14ac:dyDescent="0.25">
      <c r="A24" s="6" t="s">
        <v>3</v>
      </c>
      <c r="C24" s="7">
        <f>34000+131000</f>
        <v>165000</v>
      </c>
      <c r="D24" s="7">
        <v>240000</v>
      </c>
      <c r="F24" s="7">
        <f>40000+115000</f>
        <v>155000</v>
      </c>
      <c r="G24" s="7">
        <v>200000</v>
      </c>
      <c r="I24" s="7">
        <v>94877</v>
      </c>
      <c r="J24" s="7">
        <f>123000+145123</f>
        <v>268123</v>
      </c>
      <c r="L24" s="7">
        <v>50000</v>
      </c>
      <c r="M24" s="7">
        <v>328740</v>
      </c>
      <c r="O24" s="7">
        <v>220000</v>
      </c>
      <c r="P24" s="7">
        <v>215000</v>
      </c>
      <c r="R24" s="7">
        <v>265880</v>
      </c>
      <c r="S24" s="7">
        <v>183330</v>
      </c>
      <c r="U24" s="7">
        <f t="shared" si="0"/>
        <v>950757</v>
      </c>
      <c r="V24" s="7">
        <f t="shared" si="1"/>
        <v>1435193</v>
      </c>
      <c r="X24" s="7">
        <f t="shared" si="2"/>
        <v>2385950</v>
      </c>
    </row>
    <row r="25" spans="1:24" s="6" customFormat="1" x14ac:dyDescent="0.25">
      <c r="A25" s="6" t="s">
        <v>48</v>
      </c>
      <c r="C25" s="7">
        <v>8000</v>
      </c>
      <c r="D25" s="7">
        <v>0</v>
      </c>
      <c r="F25" s="7"/>
      <c r="G25" s="7"/>
      <c r="I25" s="7"/>
      <c r="J25" s="7"/>
      <c r="L25" s="7"/>
      <c r="M25" s="7"/>
      <c r="O25" s="7"/>
      <c r="P25" s="7"/>
      <c r="R25" s="7"/>
      <c r="S25" s="7"/>
      <c r="U25" s="7">
        <f t="shared" ref="U25" si="3">C25+F25+I25+L25+O25+R25</f>
        <v>8000</v>
      </c>
      <c r="V25" s="7">
        <f t="shared" ref="V25" si="4">D25+G25+J25+M25+P25+S25</f>
        <v>0</v>
      </c>
      <c r="X25" s="7">
        <f t="shared" si="2"/>
        <v>8000</v>
      </c>
    </row>
    <row r="26" spans="1:24" s="6" customFormat="1" x14ac:dyDescent="0.25">
      <c r="A26" s="6" t="s">
        <v>21</v>
      </c>
      <c r="C26" s="7">
        <v>0</v>
      </c>
      <c r="D26" s="7">
        <v>0</v>
      </c>
      <c r="F26" s="7">
        <v>0</v>
      </c>
      <c r="G26" s="7">
        <v>0</v>
      </c>
      <c r="I26" s="7">
        <v>0</v>
      </c>
      <c r="J26" s="7">
        <v>0</v>
      </c>
      <c r="L26" s="7">
        <v>45000</v>
      </c>
      <c r="M26" s="7">
        <v>0</v>
      </c>
      <c r="O26" s="7">
        <v>25000</v>
      </c>
      <c r="P26" s="7">
        <v>20000</v>
      </c>
      <c r="R26" s="7">
        <v>45000</v>
      </c>
      <c r="S26" s="7">
        <v>0</v>
      </c>
      <c r="U26" s="7">
        <f t="shared" si="0"/>
        <v>115000</v>
      </c>
      <c r="V26" s="7">
        <f t="shared" si="1"/>
        <v>20000</v>
      </c>
      <c r="X26" s="7">
        <f t="shared" si="2"/>
        <v>135000</v>
      </c>
    </row>
    <row r="27" spans="1:24" s="6" customFormat="1" x14ac:dyDescent="0.25">
      <c r="A27" s="6" t="s">
        <v>18</v>
      </c>
      <c r="C27" s="7">
        <v>150000</v>
      </c>
      <c r="D27" s="7">
        <v>90000</v>
      </c>
      <c r="F27" s="7">
        <v>0</v>
      </c>
      <c r="G27" s="7">
        <v>90000</v>
      </c>
      <c r="I27" s="7">
        <v>45000</v>
      </c>
      <c r="J27" s="7">
        <v>45000</v>
      </c>
      <c r="L27" s="7">
        <v>90000</v>
      </c>
      <c r="M27" s="7">
        <v>0</v>
      </c>
      <c r="O27" s="7">
        <v>35000</v>
      </c>
      <c r="P27" s="7">
        <v>55000</v>
      </c>
      <c r="R27" s="7">
        <v>22520</v>
      </c>
      <c r="S27" s="7">
        <v>22480</v>
      </c>
      <c r="U27" s="7">
        <f t="shared" si="0"/>
        <v>342520</v>
      </c>
      <c r="V27" s="7">
        <f t="shared" si="1"/>
        <v>302480</v>
      </c>
      <c r="X27" s="7">
        <f t="shared" si="2"/>
        <v>645000</v>
      </c>
    </row>
    <row r="28" spans="1:24" s="6" customFormat="1" x14ac:dyDescent="0.25">
      <c r="A28" s="6" t="s">
        <v>31</v>
      </c>
      <c r="C28" s="7">
        <v>0</v>
      </c>
      <c r="D28" s="7">
        <v>0</v>
      </c>
      <c r="F28" s="7">
        <v>0</v>
      </c>
      <c r="G28" s="7">
        <v>0</v>
      </c>
      <c r="I28" s="7">
        <v>0</v>
      </c>
      <c r="J28" s="7">
        <v>0</v>
      </c>
      <c r="L28" s="7">
        <v>30000</v>
      </c>
      <c r="M28" s="7">
        <v>0</v>
      </c>
      <c r="O28" s="7">
        <v>0</v>
      </c>
      <c r="P28" s="7">
        <v>0</v>
      </c>
      <c r="R28" s="7">
        <v>0</v>
      </c>
      <c r="S28" s="7">
        <v>0</v>
      </c>
      <c r="U28" s="7">
        <f t="shared" si="0"/>
        <v>30000</v>
      </c>
      <c r="V28" s="7">
        <f t="shared" si="1"/>
        <v>0</v>
      </c>
      <c r="X28" s="7">
        <f t="shared" si="2"/>
        <v>30000</v>
      </c>
    </row>
    <row r="29" spans="1:24" s="6" customFormat="1" x14ac:dyDescent="0.25">
      <c r="A29" s="6" t="s">
        <v>32</v>
      </c>
      <c r="C29" s="7">
        <v>95000</v>
      </c>
      <c r="D29" s="7">
        <v>0</v>
      </c>
      <c r="F29" s="7">
        <v>5514.63</v>
      </c>
      <c r="G29" s="7">
        <v>0</v>
      </c>
      <c r="I29" s="7">
        <v>0</v>
      </c>
      <c r="J29" s="7">
        <v>0</v>
      </c>
      <c r="L29" s="7">
        <v>0</v>
      </c>
      <c r="M29" s="7">
        <v>0</v>
      </c>
      <c r="O29" s="7">
        <v>0</v>
      </c>
      <c r="P29" s="7">
        <v>0</v>
      </c>
      <c r="R29" s="7"/>
      <c r="S29" s="7">
        <v>0</v>
      </c>
      <c r="U29" s="7">
        <f t="shared" si="0"/>
        <v>100514.63</v>
      </c>
      <c r="V29" s="7">
        <f t="shared" si="1"/>
        <v>0</v>
      </c>
      <c r="X29" s="7">
        <f t="shared" si="2"/>
        <v>100514.63</v>
      </c>
    </row>
    <row r="30" spans="1:24" s="6" customFormat="1" x14ac:dyDescent="0.25">
      <c r="A30" s="6" t="s">
        <v>20</v>
      </c>
      <c r="C30" s="7">
        <v>100000</v>
      </c>
      <c r="D30" s="7">
        <v>0</v>
      </c>
      <c r="F30" s="7">
        <v>0</v>
      </c>
      <c r="G30" s="7">
        <v>100000</v>
      </c>
      <c r="I30" s="7">
        <v>50000</v>
      </c>
      <c r="J30" s="7">
        <v>100000</v>
      </c>
      <c r="L30" s="7">
        <v>0</v>
      </c>
      <c r="M30" s="7">
        <v>120000</v>
      </c>
      <c r="O30" s="7">
        <v>42500</v>
      </c>
      <c r="P30" s="7">
        <v>47500</v>
      </c>
      <c r="R30" s="7">
        <v>0</v>
      </c>
      <c r="S30" s="7">
        <v>90000</v>
      </c>
      <c r="U30" s="7">
        <f t="shared" si="0"/>
        <v>192500</v>
      </c>
      <c r="V30" s="7">
        <f t="shared" si="1"/>
        <v>457500</v>
      </c>
      <c r="X30" s="7">
        <f t="shared" si="2"/>
        <v>650000</v>
      </c>
    </row>
    <row r="31" spans="1:24" s="6" customFormat="1" x14ac:dyDescent="0.25">
      <c r="A31" s="6" t="s">
        <v>9</v>
      </c>
      <c r="C31" s="7">
        <v>0</v>
      </c>
      <c r="D31" s="7">
        <v>0</v>
      </c>
      <c r="F31" s="7">
        <v>8750</v>
      </c>
      <c r="G31" s="7">
        <v>0</v>
      </c>
      <c r="I31" s="7">
        <v>0</v>
      </c>
      <c r="J31" s="7">
        <v>0</v>
      </c>
      <c r="L31" s="7">
        <v>10000</v>
      </c>
      <c r="M31" s="7">
        <v>0</v>
      </c>
      <c r="O31" s="7">
        <v>10000</v>
      </c>
      <c r="P31" s="7">
        <v>0</v>
      </c>
      <c r="R31" s="7">
        <v>0</v>
      </c>
      <c r="S31" s="7">
        <v>0</v>
      </c>
      <c r="U31" s="7">
        <f t="shared" si="0"/>
        <v>28750</v>
      </c>
      <c r="V31" s="7">
        <f t="shared" si="1"/>
        <v>0</v>
      </c>
      <c r="X31" s="7">
        <f t="shared" si="2"/>
        <v>28750</v>
      </c>
    </row>
    <row r="32" spans="1:24" s="6" customFormat="1" x14ac:dyDescent="0.25">
      <c r="A32" s="6" t="s">
        <v>39</v>
      </c>
      <c r="C32" s="7">
        <v>0</v>
      </c>
      <c r="D32" s="7">
        <v>0</v>
      </c>
      <c r="F32" s="7">
        <v>0</v>
      </c>
      <c r="G32" s="7">
        <v>15680</v>
      </c>
      <c r="I32" s="7">
        <v>0</v>
      </c>
      <c r="J32" s="7">
        <v>0</v>
      </c>
      <c r="L32" s="7">
        <v>0</v>
      </c>
      <c r="M32" s="7">
        <v>18500</v>
      </c>
      <c r="O32" s="7">
        <v>0</v>
      </c>
      <c r="P32" s="7">
        <v>11000</v>
      </c>
      <c r="R32" s="7"/>
      <c r="S32" s="7">
        <v>17500</v>
      </c>
      <c r="U32" s="7">
        <f t="shared" si="0"/>
        <v>0</v>
      </c>
      <c r="V32" s="7">
        <f t="shared" si="1"/>
        <v>62680</v>
      </c>
      <c r="X32" s="7">
        <f t="shared" si="2"/>
        <v>62680</v>
      </c>
    </row>
    <row r="33" spans="1:24" s="6" customFormat="1" x14ac:dyDescent="0.25">
      <c r="A33" s="6" t="s">
        <v>23</v>
      </c>
      <c r="C33" s="7">
        <v>0</v>
      </c>
      <c r="D33" s="7">
        <v>100765</v>
      </c>
      <c r="F33" s="7"/>
      <c r="G33" s="7">
        <v>90000</v>
      </c>
      <c r="I33" s="7">
        <v>0</v>
      </c>
      <c r="J33" s="7">
        <v>84900</v>
      </c>
      <c r="L33" s="7">
        <v>0</v>
      </c>
      <c r="M33" s="7">
        <f>48500+18000</f>
        <v>66500</v>
      </c>
      <c r="O33" s="7">
        <v>48500</v>
      </c>
      <c r="P33" s="7">
        <v>61500</v>
      </c>
      <c r="R33" s="7">
        <v>0</v>
      </c>
      <c r="S33" s="7">
        <v>25000</v>
      </c>
      <c r="U33" s="7">
        <f t="shared" si="0"/>
        <v>48500</v>
      </c>
      <c r="V33" s="7">
        <f t="shared" si="1"/>
        <v>428665</v>
      </c>
      <c r="X33" s="7">
        <f t="shared" si="2"/>
        <v>477165</v>
      </c>
    </row>
    <row r="34" spans="1:24" s="6" customFormat="1" x14ac:dyDescent="0.25">
      <c r="A34" s="6" t="s">
        <v>19</v>
      </c>
      <c r="C34" s="7">
        <v>39600</v>
      </c>
      <c r="D34" s="7">
        <v>0</v>
      </c>
      <c r="F34" s="7">
        <v>0</v>
      </c>
      <c r="G34" s="7">
        <v>0</v>
      </c>
      <c r="I34" s="7">
        <v>35000</v>
      </c>
      <c r="J34" s="7">
        <v>0</v>
      </c>
      <c r="L34" s="7">
        <v>80000</v>
      </c>
      <c r="M34" s="7">
        <v>60000</v>
      </c>
      <c r="O34" s="7">
        <v>25000</v>
      </c>
      <c r="P34" s="7">
        <v>51500</v>
      </c>
      <c r="R34" s="7">
        <v>58000</v>
      </c>
      <c r="S34" s="7">
        <v>95000</v>
      </c>
      <c r="U34" s="7">
        <f t="shared" si="0"/>
        <v>237600</v>
      </c>
      <c r="V34" s="7">
        <f t="shared" si="1"/>
        <v>206500</v>
      </c>
      <c r="X34" s="7">
        <f t="shared" si="2"/>
        <v>444100</v>
      </c>
    </row>
    <row r="35" spans="1:24" s="6" customFormat="1" x14ac:dyDescent="0.25">
      <c r="A35" s="6" t="s">
        <v>34</v>
      </c>
      <c r="C35" s="7">
        <v>0</v>
      </c>
      <c r="D35" s="7">
        <v>0</v>
      </c>
      <c r="F35" s="7">
        <v>0</v>
      </c>
      <c r="G35" s="7">
        <v>0</v>
      </c>
      <c r="I35" s="7">
        <v>0</v>
      </c>
      <c r="J35" s="7">
        <v>0</v>
      </c>
      <c r="L35" s="7">
        <v>45000</v>
      </c>
      <c r="M35" s="7">
        <v>0</v>
      </c>
      <c r="O35" s="7">
        <v>45000</v>
      </c>
      <c r="P35" s="7">
        <v>0</v>
      </c>
      <c r="R35" s="7">
        <v>0</v>
      </c>
      <c r="S35" s="7">
        <v>0</v>
      </c>
      <c r="U35" s="7">
        <f t="shared" si="0"/>
        <v>90000</v>
      </c>
      <c r="V35" s="7">
        <f t="shared" si="1"/>
        <v>0</v>
      </c>
      <c r="X35" s="7">
        <f t="shared" si="2"/>
        <v>90000</v>
      </c>
    </row>
    <row r="36" spans="1:24" s="6" customFormat="1" ht="17.25" customHeight="1" x14ac:dyDescent="0.25">
      <c r="A36" s="6" t="s">
        <v>10</v>
      </c>
      <c r="C36" s="7">
        <v>153000</v>
      </c>
      <c r="D36" s="7">
        <v>0</v>
      </c>
      <c r="F36" s="7">
        <v>113000</v>
      </c>
      <c r="G36" s="7">
        <v>0</v>
      </c>
      <c r="I36" s="7">
        <v>13000</v>
      </c>
      <c r="J36" s="7">
        <v>97000</v>
      </c>
      <c r="L36" s="7">
        <v>12000</v>
      </c>
      <c r="M36" s="7">
        <v>0</v>
      </c>
      <c r="O36" s="7">
        <v>0</v>
      </c>
      <c r="P36" s="7">
        <v>10700</v>
      </c>
      <c r="R36" s="7">
        <v>0</v>
      </c>
      <c r="S36" s="7">
        <v>15400</v>
      </c>
      <c r="U36" s="7">
        <f t="shared" si="0"/>
        <v>291000</v>
      </c>
      <c r="V36" s="7">
        <f t="shared" si="1"/>
        <v>123100</v>
      </c>
      <c r="X36" s="7">
        <f t="shared" si="2"/>
        <v>414100</v>
      </c>
    </row>
    <row r="37" spans="1:24" s="6" customFormat="1" ht="17.25" customHeight="1" x14ac:dyDescent="0.25">
      <c r="A37" s="6" t="s">
        <v>26</v>
      </c>
      <c r="C37" s="7">
        <v>0</v>
      </c>
      <c r="D37" s="7">
        <v>0</v>
      </c>
      <c r="F37" s="7">
        <v>0</v>
      </c>
      <c r="G37" s="7"/>
      <c r="I37" s="7">
        <v>0</v>
      </c>
      <c r="J37" s="7"/>
      <c r="L37" s="7">
        <v>0</v>
      </c>
      <c r="M37" s="7"/>
      <c r="O37" s="7">
        <v>0</v>
      </c>
      <c r="P37" s="7">
        <v>0</v>
      </c>
      <c r="R37" s="7">
        <v>85000</v>
      </c>
      <c r="S37" s="7">
        <v>14782</v>
      </c>
      <c r="U37" s="7">
        <f t="shared" si="0"/>
        <v>85000</v>
      </c>
      <c r="V37" s="7">
        <f t="shared" si="1"/>
        <v>14782</v>
      </c>
      <c r="X37" s="7">
        <f t="shared" si="2"/>
        <v>99782</v>
      </c>
    </row>
    <row r="38" spans="1:24" s="6" customFormat="1" ht="17.25" customHeight="1" x14ac:dyDescent="0.25">
      <c r="A38" s="6" t="s">
        <v>42</v>
      </c>
      <c r="C38" s="7">
        <v>0</v>
      </c>
      <c r="D38" s="7">
        <v>0</v>
      </c>
      <c r="F38" s="7">
        <v>0</v>
      </c>
      <c r="G38" s="7">
        <v>0</v>
      </c>
      <c r="I38" s="7">
        <v>0</v>
      </c>
      <c r="J38" s="7">
        <v>0</v>
      </c>
      <c r="L38" s="7">
        <v>0</v>
      </c>
      <c r="M38" s="7">
        <v>0</v>
      </c>
      <c r="O38" s="7">
        <v>0</v>
      </c>
      <c r="P38" s="7">
        <v>30000</v>
      </c>
      <c r="R38" s="7">
        <v>0</v>
      </c>
      <c r="S38" s="7">
        <v>60000</v>
      </c>
      <c r="U38" s="7">
        <f t="shared" si="0"/>
        <v>0</v>
      </c>
      <c r="V38" s="7">
        <f t="shared" si="1"/>
        <v>90000</v>
      </c>
      <c r="X38" s="7">
        <f t="shared" si="2"/>
        <v>90000</v>
      </c>
    </row>
    <row r="39" spans="1:24" s="6" customFormat="1" ht="17.25" customHeight="1" x14ac:dyDescent="0.25">
      <c r="A39" s="6" t="s">
        <v>11</v>
      </c>
      <c r="C39" s="7">
        <v>25000</v>
      </c>
      <c r="D39" s="7">
        <v>0</v>
      </c>
      <c r="F39" s="7">
        <v>25000</v>
      </c>
      <c r="G39" s="7">
        <v>0</v>
      </c>
      <c r="I39" s="7">
        <v>25000</v>
      </c>
      <c r="J39" s="7">
        <v>0</v>
      </c>
      <c r="L39" s="7">
        <v>0</v>
      </c>
      <c r="M39" s="7">
        <v>0</v>
      </c>
      <c r="O39" s="7">
        <v>0</v>
      </c>
      <c r="P39" s="7">
        <v>25000</v>
      </c>
      <c r="R39" s="7">
        <v>0</v>
      </c>
      <c r="S39" s="7">
        <v>25000</v>
      </c>
      <c r="U39" s="7">
        <f t="shared" si="0"/>
        <v>75000</v>
      </c>
      <c r="V39" s="7">
        <f t="shared" si="1"/>
        <v>50000</v>
      </c>
      <c r="X39" s="7">
        <f t="shared" si="2"/>
        <v>125000</v>
      </c>
    </row>
    <row r="40" spans="1:24" s="6" customFormat="1" ht="17.25" customHeight="1" x14ac:dyDescent="0.25">
      <c r="A40" s="6" t="s">
        <v>12</v>
      </c>
      <c r="C40" s="7">
        <v>124000</v>
      </c>
      <c r="D40" s="7">
        <v>0</v>
      </c>
      <c r="F40" s="7">
        <v>147261</v>
      </c>
      <c r="G40" s="7">
        <v>0</v>
      </c>
      <c r="I40" s="7">
        <v>55000</v>
      </c>
      <c r="J40" s="7">
        <v>100000</v>
      </c>
      <c r="L40" s="7">
        <v>75000</v>
      </c>
      <c r="M40" s="7">
        <v>35000</v>
      </c>
      <c r="O40" s="7">
        <v>90000</v>
      </c>
      <c r="P40" s="7">
        <v>0</v>
      </c>
      <c r="R40" s="7">
        <v>85000</v>
      </c>
      <c r="S40" s="7">
        <v>0</v>
      </c>
      <c r="U40" s="7">
        <f t="shared" si="0"/>
        <v>576261</v>
      </c>
      <c r="V40" s="7">
        <f t="shared" si="1"/>
        <v>135000</v>
      </c>
      <c r="X40" s="7">
        <f t="shared" si="2"/>
        <v>711261</v>
      </c>
    </row>
    <row r="41" spans="1:24" s="6" customFormat="1" ht="17.25" customHeight="1" x14ac:dyDescent="0.25">
      <c r="A41" s="6" t="s">
        <v>13</v>
      </c>
      <c r="C41" s="7">
        <v>77000</v>
      </c>
      <c r="D41" s="7">
        <v>0</v>
      </c>
      <c r="F41" s="7">
        <v>77000</v>
      </c>
      <c r="G41" s="7">
        <v>0</v>
      </c>
      <c r="I41" s="7">
        <v>77000</v>
      </c>
      <c r="J41" s="7">
        <v>0</v>
      </c>
      <c r="L41" s="7">
        <v>77000</v>
      </c>
      <c r="M41" s="7">
        <v>0</v>
      </c>
      <c r="O41" s="7">
        <v>77000</v>
      </c>
      <c r="P41" s="7">
        <v>0</v>
      </c>
      <c r="R41" s="7">
        <v>100000</v>
      </c>
      <c r="S41" s="7">
        <v>0</v>
      </c>
      <c r="U41" s="7">
        <f t="shared" si="0"/>
        <v>485000</v>
      </c>
      <c r="V41" s="7">
        <f t="shared" si="1"/>
        <v>0</v>
      </c>
      <c r="X41" s="7">
        <f t="shared" si="2"/>
        <v>485000</v>
      </c>
    </row>
    <row r="42" spans="1:24" s="6" customFormat="1" ht="17.25" customHeight="1" x14ac:dyDescent="0.25">
      <c r="A42" s="5" t="s">
        <v>50</v>
      </c>
      <c r="C42" s="7">
        <v>0</v>
      </c>
      <c r="D42" s="7">
        <v>150000</v>
      </c>
      <c r="F42" s="7"/>
      <c r="G42" s="7"/>
      <c r="I42" s="7"/>
      <c r="J42" s="7"/>
      <c r="L42" s="7"/>
      <c r="M42" s="7"/>
      <c r="O42" s="7"/>
      <c r="P42" s="7"/>
      <c r="R42" s="7"/>
      <c r="S42" s="7"/>
      <c r="U42" s="7">
        <f t="shared" ref="U42:U43" si="5">C42+F42+I42+L42+O42+R42</f>
        <v>0</v>
      </c>
      <c r="V42" s="7">
        <f t="shared" ref="V42:V43" si="6">D42+G42+J42+M42+P42+S42</f>
        <v>150000</v>
      </c>
      <c r="X42" s="7">
        <f t="shared" si="2"/>
        <v>150000</v>
      </c>
    </row>
    <row r="43" spans="1:24" s="6" customFormat="1" ht="17.25" customHeight="1" x14ac:dyDescent="0.25">
      <c r="A43" s="5" t="s">
        <v>51</v>
      </c>
      <c r="C43" s="7">
        <v>10000</v>
      </c>
      <c r="D43" s="7">
        <v>0</v>
      </c>
      <c r="F43" s="7"/>
      <c r="G43" s="7"/>
      <c r="I43" s="7"/>
      <c r="J43" s="7"/>
      <c r="L43" s="7"/>
      <c r="M43" s="7"/>
      <c r="O43" s="7"/>
      <c r="P43" s="7"/>
      <c r="R43" s="7"/>
      <c r="S43" s="7"/>
      <c r="U43" s="7">
        <f t="shared" si="5"/>
        <v>10000</v>
      </c>
      <c r="V43" s="7">
        <f t="shared" si="6"/>
        <v>0</v>
      </c>
      <c r="X43" s="7">
        <f t="shared" si="2"/>
        <v>10000</v>
      </c>
    </row>
    <row r="44" spans="1:24" s="6" customFormat="1" ht="17.25" customHeight="1" x14ac:dyDescent="0.25">
      <c r="A44" s="6" t="s">
        <v>22</v>
      </c>
      <c r="C44" s="7">
        <v>30000</v>
      </c>
      <c r="D44" s="7">
        <v>0</v>
      </c>
      <c r="F44" s="7">
        <v>0</v>
      </c>
      <c r="G44" s="7">
        <v>0</v>
      </c>
      <c r="I44" s="7">
        <v>0</v>
      </c>
      <c r="J44" s="7">
        <v>50000</v>
      </c>
      <c r="L44" s="7">
        <v>104900</v>
      </c>
      <c r="M44" s="7">
        <v>105100</v>
      </c>
      <c r="O44" s="7">
        <v>35000</v>
      </c>
      <c r="P44" s="7">
        <v>193000</v>
      </c>
      <c r="R44" s="7">
        <v>0</v>
      </c>
      <c r="S44" s="7">
        <v>57000</v>
      </c>
      <c r="U44" s="7">
        <f t="shared" si="0"/>
        <v>169900</v>
      </c>
      <c r="V44" s="7">
        <f t="shared" si="1"/>
        <v>405100</v>
      </c>
      <c r="X44" s="7">
        <f t="shared" si="2"/>
        <v>575000</v>
      </c>
    </row>
    <row r="45" spans="1:24" s="6" customFormat="1" ht="17.25" customHeight="1" x14ac:dyDescent="0.25">
      <c r="A45" s="6" t="s">
        <v>49</v>
      </c>
      <c r="C45" s="7">
        <v>65400</v>
      </c>
      <c r="D45" s="7">
        <v>8434</v>
      </c>
      <c r="F45" s="7"/>
      <c r="G45" s="7"/>
      <c r="I45" s="7"/>
      <c r="J45" s="7"/>
      <c r="L45" s="7"/>
      <c r="M45" s="7"/>
      <c r="O45" s="7"/>
      <c r="P45" s="7"/>
      <c r="R45" s="7"/>
      <c r="S45" s="7"/>
      <c r="U45" s="7">
        <f t="shared" ref="U45" si="7">C45+F45+I45+L45+O45+R45</f>
        <v>65400</v>
      </c>
      <c r="V45" s="7">
        <f t="shared" ref="V45" si="8">D45+G45+J45+M45+P45+S45</f>
        <v>8434</v>
      </c>
      <c r="X45" s="7">
        <f t="shared" si="2"/>
        <v>73834</v>
      </c>
    </row>
    <row r="46" spans="1:24" s="6" customFormat="1" ht="17.25" customHeight="1" x14ac:dyDescent="0.25">
      <c r="A46" s="6" t="s">
        <v>40</v>
      </c>
      <c r="C46" s="8">
        <v>0</v>
      </c>
      <c r="D46" s="8">
        <v>0</v>
      </c>
      <c r="F46" s="8">
        <v>0</v>
      </c>
      <c r="G46" s="8">
        <v>15000</v>
      </c>
      <c r="I46" s="8">
        <v>0</v>
      </c>
      <c r="J46" s="8">
        <v>15000</v>
      </c>
      <c r="L46" s="8">
        <v>0</v>
      </c>
      <c r="M46" s="8">
        <v>15000</v>
      </c>
      <c r="O46" s="8">
        <v>0</v>
      </c>
      <c r="P46" s="8">
        <v>15000</v>
      </c>
      <c r="R46" s="8">
        <v>0</v>
      </c>
      <c r="S46" s="8">
        <v>15000</v>
      </c>
      <c r="U46" s="8">
        <f t="shared" si="0"/>
        <v>0</v>
      </c>
      <c r="V46" s="8">
        <f t="shared" si="1"/>
        <v>75000</v>
      </c>
      <c r="X46" s="8">
        <f t="shared" si="2"/>
        <v>75000</v>
      </c>
    </row>
    <row r="47" spans="1:24" s="6" customFormat="1" ht="6.75" customHeight="1" x14ac:dyDescent="0.25">
      <c r="C47" s="9"/>
      <c r="D47" s="9"/>
      <c r="F47" s="9"/>
      <c r="G47" s="9"/>
      <c r="I47" s="7"/>
      <c r="J47" s="7"/>
      <c r="L47" s="7"/>
      <c r="M47" s="7"/>
      <c r="O47" s="7"/>
      <c r="P47" s="7"/>
      <c r="R47" s="7"/>
      <c r="S47" s="7"/>
      <c r="U47" s="7"/>
      <c r="V47" s="7"/>
      <c r="X47" s="7"/>
    </row>
    <row r="48" spans="1:24" s="6" customFormat="1" x14ac:dyDescent="0.25">
      <c r="C48" s="10">
        <f>SUM(C8:C46)</f>
        <v>1354750</v>
      </c>
      <c r="D48" s="10">
        <f>SUM(D8:D46)</f>
        <v>1086440</v>
      </c>
      <c r="F48" s="10">
        <f>SUM(F8:F46)</f>
        <v>811914.63</v>
      </c>
      <c r="G48" s="10">
        <f>SUM(G8:G46)</f>
        <v>1156116</v>
      </c>
      <c r="I48" s="10">
        <f>SUM(I8:I46)</f>
        <v>803385.26</v>
      </c>
      <c r="J48" s="10">
        <f>SUM(J8:J46)</f>
        <v>1068658.3700000001</v>
      </c>
      <c r="L48" s="10">
        <f>SUM(L8:L46)</f>
        <v>859160</v>
      </c>
      <c r="M48" s="10">
        <f>SUM(M8:M46)</f>
        <v>1044959</v>
      </c>
      <c r="O48" s="10">
        <f>SUM(O8:O46)</f>
        <v>889900</v>
      </c>
      <c r="P48" s="10">
        <f>SUM(P8:P46)</f>
        <v>1039651</v>
      </c>
      <c r="R48" s="10">
        <f>SUM(R8:R46)</f>
        <v>806400</v>
      </c>
      <c r="S48" s="10">
        <f>SUM(S8:S46)</f>
        <v>1031322</v>
      </c>
      <c r="U48" s="10">
        <f>SUM(U8:U46)</f>
        <v>5525509.8899999997</v>
      </c>
      <c r="V48" s="10">
        <f>SUM(V8:V46)</f>
        <v>6427146.3700000001</v>
      </c>
      <c r="X48" s="10">
        <f>SUM(X8:X46)</f>
        <v>11952656.26</v>
      </c>
    </row>
    <row r="49" spans="1:24" s="6" customFormat="1" ht="6.75" customHeight="1" x14ac:dyDescent="0.25">
      <c r="C49" s="9"/>
      <c r="D49" s="9"/>
      <c r="F49" s="9"/>
      <c r="G49" s="9"/>
      <c r="I49" s="7"/>
      <c r="J49" s="7"/>
      <c r="L49" s="7"/>
      <c r="M49" s="7"/>
      <c r="O49" s="7"/>
      <c r="P49" s="7"/>
      <c r="R49" s="7"/>
      <c r="S49" s="7"/>
      <c r="U49" s="7"/>
      <c r="V49" s="7"/>
      <c r="X49" s="7"/>
    </row>
    <row r="50" spans="1:24" s="6" customFormat="1" x14ac:dyDescent="0.25">
      <c r="A50" s="6" t="s">
        <v>25</v>
      </c>
      <c r="C50" s="7">
        <v>1354750</v>
      </c>
      <c r="D50" s="7"/>
      <c r="F50" s="7">
        <v>806400</v>
      </c>
      <c r="G50" s="7"/>
      <c r="I50" s="7">
        <v>806400</v>
      </c>
      <c r="J50" s="7"/>
      <c r="L50" s="7">
        <f>1001400-150000</f>
        <v>851400</v>
      </c>
      <c r="M50" s="7"/>
      <c r="O50" s="7">
        <v>851400</v>
      </c>
      <c r="P50" s="7"/>
      <c r="R50" s="7">
        <v>806400</v>
      </c>
      <c r="S50" s="7"/>
      <c r="U50" s="7"/>
      <c r="V50" s="7"/>
      <c r="X50" s="7">
        <f t="shared" ref="X50:X52" si="9">SUM(F50:T50)</f>
        <v>4122000</v>
      </c>
    </row>
    <row r="51" spans="1:24" s="6" customFormat="1" x14ac:dyDescent="0.25">
      <c r="A51" s="6" t="s">
        <v>28</v>
      </c>
      <c r="C51" s="10">
        <f>F54</f>
        <v>0</v>
      </c>
      <c r="D51" s="10"/>
      <c r="F51" s="10">
        <f>I54</f>
        <v>5514.6300000000047</v>
      </c>
      <c r="G51" s="10"/>
      <c r="I51" s="7">
        <f>L54</f>
        <v>2499.890000000014</v>
      </c>
      <c r="J51" s="7"/>
      <c r="L51" s="7">
        <f>O54</f>
        <v>10259.89</v>
      </c>
      <c r="M51" s="7"/>
      <c r="O51" s="7"/>
      <c r="P51" s="7"/>
      <c r="R51" s="7"/>
      <c r="S51" s="7"/>
      <c r="U51" s="7"/>
      <c r="V51" s="7"/>
      <c r="X51" s="7"/>
    </row>
    <row r="52" spans="1:24" s="6" customFormat="1" x14ac:dyDescent="0.25">
      <c r="A52" s="6" t="s">
        <v>27</v>
      </c>
      <c r="C52" s="8">
        <v>0</v>
      </c>
      <c r="D52" s="9"/>
      <c r="F52" s="8">
        <v>0</v>
      </c>
      <c r="G52" s="9"/>
      <c r="I52" s="8">
        <v>0</v>
      </c>
      <c r="J52" s="7"/>
      <c r="L52" s="8">
        <v>0</v>
      </c>
      <c r="M52" s="7"/>
      <c r="O52" s="8">
        <v>48759.89</v>
      </c>
      <c r="P52" s="7"/>
      <c r="R52" s="8">
        <v>0</v>
      </c>
      <c r="S52" s="7"/>
      <c r="U52" s="7"/>
      <c r="V52" s="7"/>
      <c r="X52" s="7">
        <f t="shared" si="9"/>
        <v>48759.89</v>
      </c>
    </row>
    <row r="53" spans="1:24" s="6" customFormat="1" ht="6.75" customHeight="1" x14ac:dyDescent="0.25">
      <c r="C53" s="9"/>
      <c r="D53" s="9"/>
      <c r="F53" s="9"/>
      <c r="G53" s="9"/>
      <c r="I53" s="7"/>
      <c r="J53" s="7"/>
      <c r="L53" s="7"/>
      <c r="M53" s="7"/>
      <c r="O53" s="7"/>
      <c r="P53" s="7"/>
      <c r="R53" s="7"/>
      <c r="S53" s="7"/>
      <c r="U53" s="7"/>
      <c r="V53" s="7"/>
      <c r="X53" s="7"/>
    </row>
    <row r="54" spans="1:24" s="6" customFormat="1" x14ac:dyDescent="0.25">
      <c r="A54" s="6" t="s">
        <v>24</v>
      </c>
      <c r="C54" s="7">
        <f>-C48+C51+C50+C52</f>
        <v>0</v>
      </c>
      <c r="D54" s="7"/>
      <c r="F54" s="7">
        <f>-F48+F51+F50+F52</f>
        <v>0</v>
      </c>
      <c r="G54" s="7"/>
      <c r="I54" s="7">
        <f>-I48+I51+I50+I52</f>
        <v>5514.6300000000047</v>
      </c>
      <c r="J54" s="7"/>
      <c r="L54" s="7">
        <f>-L48+L51+L50+L52</f>
        <v>2499.890000000014</v>
      </c>
      <c r="M54" s="7"/>
      <c r="O54" s="7">
        <f>-O48+O51+O50+O52</f>
        <v>10259.89</v>
      </c>
      <c r="P54" s="7"/>
      <c r="R54" s="7">
        <f>-R48+R51+R50+R52</f>
        <v>0</v>
      </c>
      <c r="S54" s="7"/>
      <c r="U54" s="7"/>
      <c r="V54" s="7"/>
      <c r="X54" s="7"/>
    </row>
    <row r="55" spans="1:24" s="6" customFormat="1" ht="11.25" customHeight="1" x14ac:dyDescent="0.25">
      <c r="C55" s="7"/>
      <c r="D55" s="7"/>
      <c r="F55" s="7"/>
      <c r="G55" s="7"/>
      <c r="I55" s="7"/>
      <c r="J55" s="7"/>
      <c r="L55" s="7"/>
      <c r="M55" s="7"/>
      <c r="O55" s="7"/>
      <c r="P55" s="7"/>
      <c r="R55" s="7"/>
      <c r="S55" s="7"/>
      <c r="U55" s="7"/>
      <c r="V55" s="7"/>
      <c r="X55" s="7"/>
    </row>
    <row r="56" spans="1:24" s="6" customFormat="1" x14ac:dyDescent="0.25">
      <c r="A56" s="6" t="s">
        <v>33</v>
      </c>
      <c r="C56" s="9"/>
      <c r="D56" s="9"/>
      <c r="F56" s="9"/>
      <c r="G56" s="9"/>
      <c r="I56" s="7"/>
      <c r="J56" s="7"/>
      <c r="L56" s="7">
        <v>150000</v>
      </c>
      <c r="M56" s="7"/>
      <c r="X56" s="7"/>
    </row>
    <row r="58" spans="1:24" x14ac:dyDescent="0.2">
      <c r="O58" s="3"/>
      <c r="P58" s="3"/>
    </row>
    <row r="59" spans="1:24" x14ac:dyDescent="0.2">
      <c r="O59" s="3"/>
      <c r="P59" s="3"/>
    </row>
    <row r="60" spans="1:24" x14ac:dyDescent="0.2">
      <c r="O60" s="3"/>
      <c r="P60" s="3"/>
    </row>
  </sheetData>
  <mergeCells count="8">
    <mergeCell ref="C5:D5"/>
    <mergeCell ref="X5:X6"/>
    <mergeCell ref="F5:G5"/>
    <mergeCell ref="I5:J5"/>
    <mergeCell ref="L5:M5"/>
    <mergeCell ref="O5:P5"/>
    <mergeCell ref="R5:S5"/>
    <mergeCell ref="U5:V5"/>
  </mergeCells>
  <printOptions horizontalCentered="1"/>
  <pageMargins left="0.25" right="0.25" top="0.5" bottom="0.25" header="0.3" footer="0.3"/>
  <pageSetup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Summary</vt:lpstr>
      <vt:lpstr>'Grant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Starbard</dc:creator>
  <cp:lastModifiedBy>Jenna Rutecki</cp:lastModifiedBy>
  <cp:lastPrinted>2021-08-04T00:27:40Z</cp:lastPrinted>
  <dcterms:created xsi:type="dcterms:W3CDTF">2021-08-03T22:36:33Z</dcterms:created>
  <dcterms:modified xsi:type="dcterms:W3CDTF">2022-11-10T00:34:36Z</dcterms:modified>
</cp:coreProperties>
</file>